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JSH3313\Desktop\"/>
    </mc:Choice>
  </mc:AlternateContent>
  <xr:revisionPtr revIDLastSave="0" documentId="13_ncr:1_{9DBBC80A-15E5-4B0F-B7F4-AF922A71EF46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NE数据" sheetId="5" r:id="rId1"/>
    <sheet name="Sheet3" sheetId="3" state="hidden" r:id="rId2"/>
    <sheet name="Sheet2" sheetId="2" state="hidden" r:id="rId3"/>
  </sheets>
  <calcPr calcId="191029"/>
</workbook>
</file>

<file path=xl/calcChain.xml><?xml version="1.0" encoding="utf-8"?>
<calcChain xmlns="http://schemas.openxmlformats.org/spreadsheetml/2006/main">
  <c r="P8" i="5" l="1"/>
  <c r="X7" i="5"/>
  <c r="Z7" i="5" s="1"/>
  <c r="U7" i="5"/>
  <c r="R7" i="5"/>
  <c r="Y6" i="5"/>
  <c r="V6" i="5"/>
  <c r="S6" i="5"/>
  <c r="P6" i="5"/>
  <c r="X5" i="5"/>
  <c r="Z5" i="5" s="1"/>
  <c r="U5" i="5"/>
  <c r="W5" i="5" s="1"/>
  <c r="R5" i="5"/>
  <c r="T5" i="5" s="1"/>
  <c r="O5" i="5"/>
  <c r="Q5" i="5" s="1"/>
  <c r="X4" i="5"/>
  <c r="U4" i="5"/>
  <c r="R4" i="5"/>
  <c r="O4" i="5"/>
  <c r="R3" i="5"/>
  <c r="O3" i="5"/>
  <c r="U3" i="5"/>
  <c r="P9" i="5" l="1"/>
  <c r="S2" i="5"/>
  <c r="X3" i="5"/>
  <c r="T7" i="5"/>
  <c r="R6" i="5"/>
  <c r="T6" i="5" s="1"/>
  <c r="W3" i="5"/>
  <c r="U6" i="5"/>
  <c r="W6" i="5" s="1"/>
  <c r="W7" i="5"/>
  <c r="Q3" i="5"/>
  <c r="T3" i="5"/>
  <c r="X6" i="5"/>
  <c r="Z6" i="5" s="1"/>
  <c r="O7" i="5"/>
  <c r="S8" i="5" l="1"/>
  <c r="V2" i="5" s="1"/>
  <c r="S9" i="5"/>
  <c r="Z3" i="5"/>
  <c r="Q7" i="5"/>
  <c r="O6" i="5"/>
  <c r="Q6" i="5" s="1"/>
  <c r="V8" i="5" l="1"/>
  <c r="V9" i="5" s="1"/>
  <c r="Y2" i="5" l="1"/>
  <c r="Y8" i="5" s="1"/>
  <c r="Y9" i="5" s="1"/>
  <c r="O2" i="5" l="1"/>
  <c r="Q2" i="5"/>
  <c r="O8" i="5"/>
  <c r="Q8" i="5" l="1"/>
  <c r="O9" i="5"/>
  <c r="R2" i="5"/>
  <c r="R8" i="5" l="1"/>
  <c r="R9" i="5" s="1"/>
  <c r="T2" i="5"/>
  <c r="U2" i="5"/>
  <c r="T8" i="5" l="1"/>
  <c r="W2" i="5"/>
  <c r="U8" i="5" l="1"/>
  <c r="W8" i="5" l="1"/>
  <c r="U9" i="5"/>
  <c r="X2" i="5"/>
  <c r="Z2" i="5" l="1"/>
  <c r="X8" i="5" l="1"/>
  <c r="X9" i="5" s="1"/>
  <c r="Z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朱欣妍</author>
  </authors>
  <commentList>
    <comment ref="H7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朱欣妍:</t>
        </r>
        <r>
          <rPr>
            <sz val="9"/>
            <rFont val="宋体"/>
            <family val="3"/>
            <charset val="134"/>
          </rPr>
          <t xml:space="preserve">
1.7M虚拟库存差异调整</t>
        </r>
      </text>
    </comment>
  </commentList>
</comments>
</file>

<file path=xl/sharedStrings.xml><?xml version="1.0" encoding="utf-8"?>
<sst xmlns="http://schemas.openxmlformats.org/spreadsheetml/2006/main" count="54" uniqueCount="51">
  <si>
    <t>('000)</t>
  </si>
  <si>
    <t>25年Q1</t>
  </si>
  <si>
    <t>24年Q1</t>
  </si>
  <si>
    <t>YOY%</t>
  </si>
  <si>
    <t>25年Q2</t>
  </si>
  <si>
    <t>24年Q2</t>
  </si>
  <si>
    <t>25年Q3</t>
  </si>
  <si>
    <t>24年Q3</t>
  </si>
  <si>
    <t>25年Q4</t>
  </si>
  <si>
    <t>24年Q4</t>
  </si>
  <si>
    <t>采购申请额（不含税）</t>
  </si>
  <si>
    <t>当月入库额</t>
  </si>
  <si>
    <t>商品销售收入（不含税）</t>
  </si>
  <si>
    <t>期末库存</t>
  </si>
  <si>
    <t>DIO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</si>
  <si>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</si>
  <si>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</si>
  <si>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</si>
  <si>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</si>
  <si>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</si>
  <si>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</si>
  <si>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</si>
  <si>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</si>
  <si>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</si>
  <si>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</si>
  <si>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</si>
  <si>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</si>
  <si>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日常备货</t>
  </si>
  <si>
    <t>新品采购</t>
  </si>
  <si>
    <t>超品日</t>
  </si>
  <si>
    <t>双11</t>
  </si>
  <si>
    <t>女王节</t>
  </si>
  <si>
    <t>99大促</t>
  </si>
  <si>
    <t>家装节</t>
  </si>
  <si>
    <t>直播</t>
  </si>
  <si>
    <t>其他</t>
  </si>
  <si>
    <t>FY26-01月</t>
    <phoneticPr fontId="13" type="noConversion"/>
  </si>
  <si>
    <t>FY26-02月</t>
  </si>
  <si>
    <t>FY26-03月</t>
  </si>
  <si>
    <t>FY26-04月</t>
  </si>
  <si>
    <t>FY26-05月</t>
  </si>
  <si>
    <t>FY26-06月</t>
  </si>
  <si>
    <t>FY26-07月</t>
  </si>
  <si>
    <t>FY26-08月</t>
  </si>
  <si>
    <t>FY26-09月</t>
  </si>
  <si>
    <t>FY26-10月</t>
  </si>
  <si>
    <t>FY26-11月</t>
  </si>
  <si>
    <t>FY26-12月</t>
  </si>
  <si>
    <t>期初库存金额（不含税）</t>
    <phoneticPr fontId="13" type="noConversion"/>
  </si>
  <si>
    <t>销售商品成本</t>
    <phoneticPr fontId="13" type="noConversion"/>
  </si>
  <si>
    <t>商品毛利率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</si>
</sst>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8" formatCode="#,##0,"/>
    <numFmt numFmtId="179" formatCode="#,##0.00_ "/>
  </numFmts>
  <fonts count="14" x14ac:knownFonts="1">
    <font>
      <sz val="11"/>
      <color theme="1"/>
      <name val="等线"/>
      <charset val="134"/>
      <scheme val="minor"/>
    </font>
    <font>
      <sz val="9"/>
      <color theme="1"/>
      <name val="微软雅黑"/>
      <family val="2"/>
      <charset val="134"/>
    </font>
    <font>
      <sz val="11"/>
      <color indexed="8"/>
      <name val="等线"/>
      <family val="3"/>
      <charset val="134"/>
      <scheme val="minor"/>
    </font>
    <font>
      <b/>
      <i/>
      <sz val="9"/>
      <color rgb="FFFF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i/>
      <sz val="8"/>
      <color theme="1"/>
      <name val="微软雅黑"/>
      <family val="2"/>
      <charset val="134"/>
    </font>
    <font>
      <i/>
      <sz val="8"/>
      <color theme="1"/>
      <name val="微软雅黑"/>
      <family val="2"/>
      <charset val="134"/>
    </font>
    <font>
      <i/>
      <sz val="9"/>
      <color theme="1"/>
      <name val="微软雅黑"/>
      <family val="2"/>
      <charset val="134"/>
    </font>
    <font>
      <sz val="9"/>
      <color theme="1" tint="0.499984740745262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43" fontId="1" fillId="0" borderId="0" xfId="8" applyFont="1" applyAlignment="1">
      <alignment horizontal="center" vertical="center"/>
    </xf>
    <xf numFmtId="176" fontId="1" fillId="0" borderId="0" xfId="1" applyNumberFormat="1" applyFont="1" applyAlignment="1">
      <alignment horizontal="center" vertical="center"/>
    </xf>
    <xf numFmtId="43" fontId="1" fillId="0" borderId="0" xfId="6" applyNumberFormat="1" applyFont="1" applyAlignment="1">
      <alignment horizontal="left" vertical="center"/>
    </xf>
    <xf numFmtId="176" fontId="2" fillId="0" borderId="0" xfId="4" applyNumberFormat="1">
      <alignment vertical="center"/>
    </xf>
    <xf numFmtId="3" fontId="1" fillId="0" borderId="0" xfId="6" applyNumberFormat="1" applyFont="1" applyAlignment="1">
      <alignment horizontal="left" vertical="center"/>
    </xf>
    <xf numFmtId="0" fontId="3" fillId="0" borderId="1" xfId="6" applyFont="1" applyBorder="1">
      <alignment vertical="center"/>
    </xf>
    <xf numFmtId="57" fontId="4" fillId="3" borderId="1" xfId="6" applyNumberFormat="1" applyFont="1" applyFill="1" applyBorder="1" applyAlignment="1">
      <alignment horizontal="center" vertical="center"/>
    </xf>
    <xf numFmtId="0" fontId="4" fillId="3" borderId="1" xfId="6" applyFont="1" applyFill="1" applyBorder="1" applyAlignment="1">
      <alignment horizontal="center" vertical="center"/>
    </xf>
    <xf numFmtId="57" fontId="5" fillId="0" borderId="1" xfId="6" applyNumberFormat="1" applyFont="1" applyBorder="1" applyAlignment="1">
      <alignment horizontal="center" vertical="center"/>
    </xf>
    <xf numFmtId="0" fontId="1" fillId="0" borderId="1" xfId="6" applyFont="1" applyBorder="1" applyAlignment="1">
      <alignment horizontal="left" vertical="center"/>
    </xf>
    <xf numFmtId="178" fontId="1" fillId="0" borderId="1" xfId="6" applyNumberFormat="1" applyFont="1" applyBorder="1" applyAlignment="1">
      <alignment horizontal="center" vertical="center"/>
    </xf>
    <xf numFmtId="178" fontId="1" fillId="2" borderId="1" xfId="6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0" fontId="1" fillId="0" borderId="1" xfId="6" applyFont="1" applyBorder="1">
      <alignment vertical="center"/>
    </xf>
    <xf numFmtId="178" fontId="1" fillId="0" borderId="0" xfId="6" applyNumberFormat="1" applyFont="1">
      <alignment vertical="center"/>
    </xf>
    <xf numFmtId="0" fontId="7" fillId="0" borderId="1" xfId="6" applyFont="1" applyBorder="1" applyAlignment="1">
      <alignment horizontal="left" vertical="center" indent="2"/>
    </xf>
    <xf numFmtId="9" fontId="1" fillId="2" borderId="1" xfId="3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/>
    </xf>
    <xf numFmtId="179" fontId="1" fillId="0" borderId="1" xfId="8" applyNumberFormat="1" applyFont="1" applyBorder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178" fontId="8" fillId="0" borderId="0" xfId="6" applyNumberFormat="1" applyFont="1" applyAlignment="1">
      <alignment horizontal="left" vertical="center"/>
    </xf>
    <xf numFmtId="3" fontId="1" fillId="0" borderId="0" xfId="2" applyNumberFormat="1" applyFont="1" applyAlignment="1">
      <alignment horizontal="left" vertical="center"/>
    </xf>
    <xf numFmtId="176" fontId="1" fillId="0" borderId="0" xfId="1" applyNumberFormat="1" applyFont="1" applyAlignment="1">
      <alignment horizontal="left" vertical="center"/>
    </xf>
    <xf numFmtId="176" fontId="1" fillId="0" borderId="0" xfId="1" applyNumberFormat="1" applyFont="1">
      <alignment vertical="center"/>
    </xf>
    <xf numFmtId="176" fontId="8" fillId="0" borderId="0" xfId="1" applyNumberFormat="1" applyFont="1" applyAlignment="1">
      <alignment horizontal="left" vertical="center"/>
    </xf>
    <xf numFmtId="176" fontId="2" fillId="0" borderId="0" xfId="1" applyNumberFormat="1" applyFont="1">
      <alignment vertical="center"/>
    </xf>
    <xf numFmtId="178" fontId="1" fillId="0" borderId="1" xfId="6" applyNumberFormat="1" applyFont="1" applyFill="1" applyBorder="1" applyAlignment="1">
      <alignment horizontal="center" vertical="center"/>
    </xf>
    <xf numFmtId="9" fontId="1" fillId="0" borderId="1" xfId="3" applyFont="1" applyFill="1" applyBorder="1" applyAlignment="1">
      <alignment horizontal="center" vertical="center"/>
    </xf>
    <xf numFmtId="179" fontId="1" fillId="0" borderId="1" xfId="8" applyNumberFormat="1" applyFont="1" applyFill="1" applyBorder="1" applyAlignment="1">
      <alignment horizontal="center" vertical="center"/>
    </xf>
    <xf numFmtId="57" fontId="4" fillId="0" borderId="1" xfId="6" applyNumberFormat="1" applyFont="1" applyFill="1" applyBorder="1" applyAlignment="1">
      <alignment horizontal="center" vertical="center"/>
    </xf>
  </cellXfs>
  <cellStyles count="16">
    <cellStyle name="百分比" xfId="2" builtinId="5"/>
    <cellStyle name="百分比 2" xfId="3" xr:uid="{00000000-0005-0000-0000-000031000000}"/>
    <cellStyle name="常规" xfId="0" builtinId="0"/>
    <cellStyle name="常规 2" xfId="4" xr:uid="{00000000-0005-0000-0000-000032000000}"/>
    <cellStyle name="常规 3" xfId="5" xr:uid="{00000000-0005-0000-0000-000033000000}"/>
    <cellStyle name="常规 4" xfId="6" xr:uid="{00000000-0005-0000-0000-000034000000}"/>
    <cellStyle name="千位分隔" xfId="1" builtinId="3"/>
    <cellStyle name="千位分隔 10" xfId="7" xr:uid="{00000000-0005-0000-0000-000035000000}"/>
    <cellStyle name="千位分隔 2" xfId="8" xr:uid="{00000000-0005-0000-0000-000036000000}"/>
    <cellStyle name="千位分隔 3" xfId="9" xr:uid="{00000000-0005-0000-0000-000037000000}"/>
    <cellStyle name="千位分隔 4" xfId="10" xr:uid="{00000000-0005-0000-0000-000038000000}"/>
    <cellStyle name="千位分隔 5" xfId="11" xr:uid="{00000000-0005-0000-0000-000039000000}"/>
    <cellStyle name="千位分隔 6" xfId="12" xr:uid="{00000000-0005-0000-0000-00003A000000}"/>
    <cellStyle name="千位分隔 7" xfId="13" xr:uid="{00000000-0005-0000-0000-00003B000000}"/>
    <cellStyle name="千位分隔 8" xfId="14" xr:uid="{00000000-0005-0000-0000-00003C000000}"/>
    <cellStyle name="千位分隔 9" xfId="15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showGridLines="0" tabSelected="1" zoomScale="85" zoomScaleNormal="85" workbookViewId="0">
      <selection activeCell="E15" sqref="E15"/>
    </sheetView>
  </sheetViews>
  <sheetFormatPr defaultColWidth="8.75" defaultRowHeight="16.899999999999999" customHeight="1" x14ac:dyDescent="0.3"/>
  <cols>
    <col min="1" max="1" width="23.33203125" style="2" customWidth="1"/>
    <col min="2" max="2" width="15.33203125" style="3" customWidth="1"/>
    <col min="3" max="3" width="13.5" style="3" customWidth="1"/>
    <col min="4" max="4" width="13.75" style="3" customWidth="1"/>
    <col min="5" max="10" width="12.5" style="3" customWidth="1"/>
    <col min="11" max="11" width="11.33203125" style="3" customWidth="1"/>
    <col min="12" max="12" width="14.33203125" style="3" customWidth="1"/>
    <col min="13" max="13" width="11.33203125" style="3" customWidth="1"/>
    <col min="14" max="14" width="7.08203125" style="2" customWidth="1"/>
    <col min="15" max="15" width="12.75" style="4" customWidth="1"/>
    <col min="16" max="16" width="12.75" style="5" customWidth="1"/>
    <col min="17" max="23" width="12.75" style="2" customWidth="1"/>
    <col min="24" max="26" width="8.75" style="2" customWidth="1"/>
    <col min="27" max="16384" width="8.75" style="2"/>
  </cols>
  <sheetData>
    <row r="1" spans="1:26" ht="16.899999999999999" customHeight="1" x14ac:dyDescent="0.3">
      <c r="A1" s="10" t="s">
        <v>0</v>
      </c>
      <c r="B1" s="35" t="s">
        <v>36</v>
      </c>
      <c r="C1" s="35" t="s">
        <v>37</v>
      </c>
      <c r="D1" s="35" t="s">
        <v>38</v>
      </c>
      <c r="E1" s="35" t="s">
        <v>39</v>
      </c>
      <c r="F1" s="35" t="s">
        <v>40</v>
      </c>
      <c r="G1" s="35" t="s">
        <v>41</v>
      </c>
      <c r="H1" s="35" t="s">
        <v>42</v>
      </c>
      <c r="I1" s="35" t="s">
        <v>43</v>
      </c>
      <c r="J1" s="35" t="s">
        <v>44</v>
      </c>
      <c r="K1" s="35" t="s">
        <v>45</v>
      </c>
      <c r="L1" s="35" t="s">
        <v>46</v>
      </c>
      <c r="M1" s="35" t="s">
        <v>47</v>
      </c>
      <c r="O1" s="12" t="s">
        <v>1</v>
      </c>
      <c r="P1" s="11" t="s">
        <v>2</v>
      </c>
      <c r="Q1" s="13" t="s">
        <v>3</v>
      </c>
      <c r="R1" s="12" t="s">
        <v>4</v>
      </c>
      <c r="S1" s="11" t="s">
        <v>5</v>
      </c>
      <c r="T1" s="13" t="s">
        <v>3</v>
      </c>
      <c r="U1" s="12" t="s">
        <v>6</v>
      </c>
      <c r="V1" s="11" t="s">
        <v>7</v>
      </c>
      <c r="W1" s="13" t="s">
        <v>3</v>
      </c>
      <c r="X1" s="12" t="s">
        <v>8</v>
      </c>
      <c r="Y1" s="11" t="s">
        <v>9</v>
      </c>
      <c r="Z1" s="13" t="s">
        <v>3</v>
      </c>
    </row>
    <row r="2" spans="1:26" ht="16.899999999999999" customHeight="1" x14ac:dyDescent="0.3">
      <c r="A2" s="14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O2" s="15">
        <f>B2</f>
        <v>0</v>
      </c>
      <c r="P2" s="16">
        <v>200000000</v>
      </c>
      <c r="Q2" s="17">
        <f>IFERROR((O2-P2)/ABS(P2),"")</f>
        <v>-1</v>
      </c>
      <c r="R2" s="15">
        <f>E2</f>
        <v>0</v>
      </c>
      <c r="S2" s="16">
        <f>P8</f>
        <v>200000000</v>
      </c>
      <c r="T2" s="17">
        <f>IFERROR((R2-S2)/ABS(S2),"")</f>
        <v>-1</v>
      </c>
      <c r="U2" s="15">
        <f>H2</f>
        <v>0</v>
      </c>
      <c r="V2" s="16">
        <f>S8</f>
        <v>200000000</v>
      </c>
      <c r="W2" s="17">
        <f>IFERROR((U2-V2)/ABS(V2),"")</f>
        <v>-1</v>
      </c>
      <c r="X2" s="15">
        <f>K2</f>
        <v>0</v>
      </c>
      <c r="Y2" s="16">
        <f>V8</f>
        <v>200000000</v>
      </c>
      <c r="Z2" s="17">
        <f>IFERROR((X2-Y2)/ABS(Y2),"")</f>
        <v>-1</v>
      </c>
    </row>
    <row r="3" spans="1:26" ht="16.899999999999999" customHeight="1" x14ac:dyDescent="0.3">
      <c r="A3" s="18" t="s">
        <v>10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9"/>
      <c r="O3" s="15">
        <f>SUM(B3:D3)</f>
        <v>0</v>
      </c>
      <c r="P3" s="15">
        <v>600000000</v>
      </c>
      <c r="Q3" s="17">
        <f>IFERROR((O3-P4)/ABS(P4),"")</f>
        <v>-1</v>
      </c>
      <c r="R3" s="15">
        <f>SUM(E3:G3)</f>
        <v>0</v>
      </c>
      <c r="S3" s="15">
        <v>600000000</v>
      </c>
      <c r="T3" s="17">
        <f>IFERROR((R3-S4)/ABS(S4),"")</f>
        <v>-1</v>
      </c>
      <c r="U3" s="15">
        <f>SUM(H3:J3)</f>
        <v>0</v>
      </c>
      <c r="V3" s="15">
        <v>600000000</v>
      </c>
      <c r="W3" s="17">
        <f>IFERROR((U3-V4)/ABS(V4),"")</f>
        <v>-1</v>
      </c>
      <c r="X3" s="15">
        <f>SUM(K3:M3)</f>
        <v>0</v>
      </c>
      <c r="Y3" s="15">
        <v>600000000</v>
      </c>
      <c r="Z3" s="17">
        <f>IFERROR((X3-Y4)/ABS(Y4),"")</f>
        <v>-1</v>
      </c>
    </row>
    <row r="4" spans="1:26" ht="16.899999999999999" customHeight="1" x14ac:dyDescent="0.3">
      <c r="A4" s="18" t="s">
        <v>11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9"/>
      <c r="O4" s="15">
        <f>SUM(B4:D4)</f>
        <v>0</v>
      </c>
      <c r="P4" s="15">
        <v>600000000</v>
      </c>
      <c r="Q4" s="17"/>
      <c r="R4" s="15">
        <f>SUM(E4:G4)</f>
        <v>0</v>
      </c>
      <c r="S4" s="15">
        <v>600000000</v>
      </c>
      <c r="T4" s="17"/>
      <c r="U4" s="15">
        <f>SUM(H4:J4)</f>
        <v>0</v>
      </c>
      <c r="V4" s="15">
        <v>600000000</v>
      </c>
      <c r="W4" s="17"/>
      <c r="X4" s="15">
        <f>SUM(K4:M4)</f>
        <v>0</v>
      </c>
      <c r="Y4" s="15">
        <v>600000000</v>
      </c>
      <c r="Z4" s="17"/>
    </row>
    <row r="5" spans="1:26" ht="16.899999999999999" customHeight="1" x14ac:dyDescent="0.3">
      <c r="A5" s="14" t="s">
        <v>12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O5" s="15">
        <f>SUM(B5:D5)</f>
        <v>0</v>
      </c>
      <c r="P5" s="16">
        <v>450000000</v>
      </c>
      <c r="Q5" s="17">
        <f>IFERROR((O5-P5)/ABS(P5),"")</f>
        <v>-1</v>
      </c>
      <c r="R5" s="15">
        <f>SUM(E5:G5)</f>
        <v>0</v>
      </c>
      <c r="S5" s="16">
        <v>150000000</v>
      </c>
      <c r="T5" s="17">
        <f>IFERROR((R5-S5)/ABS(S5),"")</f>
        <v>-1</v>
      </c>
      <c r="U5" s="15">
        <f>SUM(H5:J5)</f>
        <v>0</v>
      </c>
      <c r="V5" s="16">
        <v>150000000</v>
      </c>
      <c r="W5" s="17">
        <f>IFERROR((U5-V5)/ABS(V5),"")</f>
        <v>-1</v>
      </c>
      <c r="X5" s="15">
        <f>SUM(K5:M5)</f>
        <v>0</v>
      </c>
      <c r="Y5" s="16">
        <v>150000000</v>
      </c>
      <c r="Z5" s="17">
        <f>IFERROR((X5-Y5)/ABS(Y5),"")</f>
        <v>-1</v>
      </c>
    </row>
    <row r="6" spans="1:26" ht="16.899999999999999" customHeight="1" x14ac:dyDescent="0.3">
      <c r="A6" s="20" t="s">
        <v>49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O6" s="22" t="e">
        <f>-(O7/O5-1)</f>
        <v>#DIV/0!</v>
      </c>
      <c r="P6" s="21">
        <f>1-P7/P5</f>
        <v>-0.33333333333333326</v>
      </c>
      <c r="Q6" s="17" t="e">
        <f>O6-P6</f>
        <v>#DIV/0!</v>
      </c>
      <c r="R6" s="22" t="e">
        <f>-(R7/R5-1)</f>
        <v>#DIV/0!</v>
      </c>
      <c r="S6" s="21">
        <f>1-S7/S5</f>
        <v>-3</v>
      </c>
      <c r="T6" s="17" t="e">
        <f>R6-S6</f>
        <v>#DIV/0!</v>
      </c>
      <c r="U6" s="22" t="e">
        <f>-(U7/U5-1)</f>
        <v>#DIV/0!</v>
      </c>
      <c r="V6" s="21">
        <f>1-V7/V5</f>
        <v>-3</v>
      </c>
      <c r="W6" s="17" t="e">
        <f>U6-V6</f>
        <v>#DIV/0!</v>
      </c>
      <c r="X6" s="22" t="e">
        <f>-(X7/X5-1)</f>
        <v>#DIV/0!</v>
      </c>
      <c r="Y6" s="21">
        <f>-(Y7/Y5-1)</f>
        <v>-3</v>
      </c>
      <c r="Z6" s="17" t="e">
        <f>X6-Y6</f>
        <v>#DIV/0!</v>
      </c>
    </row>
    <row r="7" spans="1:26" ht="16.899999999999999" customHeight="1" x14ac:dyDescent="0.3">
      <c r="A7" s="20" t="s">
        <v>50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O7" s="15">
        <f>SUM(B7:D7)</f>
        <v>0</v>
      </c>
      <c r="P7" s="15">
        <v>600000000</v>
      </c>
      <c r="Q7" s="17">
        <f>IFERROR((O7-P7)/ABS(P7),"")</f>
        <v>-1</v>
      </c>
      <c r="R7" s="15">
        <f>SUM(E7:G7)</f>
        <v>0</v>
      </c>
      <c r="S7" s="15">
        <v>600000000</v>
      </c>
      <c r="T7" s="17">
        <f>IFERROR((R7-S7)/ABS(S7),"")</f>
        <v>-1</v>
      </c>
      <c r="U7" s="15">
        <f>SUM(H7:J7)</f>
        <v>0</v>
      </c>
      <c r="V7" s="15">
        <v>600000000</v>
      </c>
      <c r="W7" s="17">
        <f>IFERROR((U7-V7)/ABS(V7),"")</f>
        <v>-1</v>
      </c>
      <c r="X7" s="15">
        <f>SUM(K7:M7)</f>
        <v>0</v>
      </c>
      <c r="Y7" s="15">
        <v>600000000</v>
      </c>
      <c r="Z7" s="17">
        <f>IFERROR((X7-Y7)/ABS(Y7),"")</f>
        <v>-1</v>
      </c>
    </row>
    <row r="8" spans="1:26" ht="16.899999999999999" customHeight="1" x14ac:dyDescent="0.3">
      <c r="A8" s="14" t="s">
        <v>13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O8" s="15">
        <f>D8</f>
        <v>0</v>
      </c>
      <c r="P8" s="16">
        <f>P2+P4-P7</f>
        <v>200000000</v>
      </c>
      <c r="Q8" s="17">
        <f>IFERROR((O8-P8)/ABS(P8),"")</f>
        <v>-1</v>
      </c>
      <c r="R8" s="15">
        <f>G8</f>
        <v>0</v>
      </c>
      <c r="S8" s="16">
        <f>S2+S4-S7</f>
        <v>200000000</v>
      </c>
      <c r="T8" s="17">
        <f>IFERROR((R8-S8)/ABS(S8),"")</f>
        <v>-1</v>
      </c>
      <c r="U8" s="15">
        <f>J8</f>
        <v>0</v>
      </c>
      <c r="V8" s="16">
        <f>V2+V4-V7</f>
        <v>200000000</v>
      </c>
      <c r="W8" s="17">
        <f>IFERROR((U8-V8)/ABS(V8),"")</f>
        <v>-1</v>
      </c>
      <c r="X8" s="15">
        <f>M8</f>
        <v>0</v>
      </c>
      <c r="Y8" s="16">
        <f>Y2+Y4-Y7</f>
        <v>200000000</v>
      </c>
      <c r="Z8" s="17">
        <f>IFERROR((X8-Y8)/ABS(Y8),"")</f>
        <v>-1</v>
      </c>
    </row>
    <row r="9" spans="1:26" ht="16.899999999999999" customHeight="1" x14ac:dyDescent="0.3">
      <c r="A9" s="14" t="s">
        <v>14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O9" s="23" t="e">
        <f>(O8+O2)/2/O7*90</f>
        <v>#DIV/0!</v>
      </c>
      <c r="P9" s="23">
        <f>(P8+P2)/2/P7*90</f>
        <v>30</v>
      </c>
      <c r="Q9" s="24"/>
      <c r="R9" s="23" t="e">
        <f>(R8+R2)/2/R7*90</f>
        <v>#DIV/0!</v>
      </c>
      <c r="S9" s="23">
        <f>(S8+S2)/2/S7*90</f>
        <v>30</v>
      </c>
      <c r="T9" s="24"/>
      <c r="U9" s="23" t="e">
        <f>(U8+U2)/2/U7*90</f>
        <v>#DIV/0!</v>
      </c>
      <c r="V9" s="23">
        <f>(V8+V2)/2/V7*90</f>
        <v>30</v>
      </c>
      <c r="W9" s="24"/>
      <c r="X9" s="23" t="e">
        <f>(X8+X2)/2/X7*90</f>
        <v>#DIV/0!</v>
      </c>
      <c r="Y9" s="23">
        <f>(Y8+Y2)/2/Y7*90</f>
        <v>30</v>
      </c>
      <c r="Z9" s="24"/>
    </row>
    <row r="10" spans="1:26" ht="16.899999999999999" customHeight="1" x14ac:dyDescent="0.3">
      <c r="K10" s="25"/>
    </row>
    <row r="11" spans="1:26" ht="16.899999999999999" customHeight="1" x14ac:dyDescent="0.3">
      <c r="B11" s="26"/>
      <c r="G11" s="8"/>
      <c r="J11" s="9"/>
      <c r="K11" s="27"/>
      <c r="M11" s="9"/>
    </row>
    <row r="12" spans="1:26" ht="16.899999999999999" customHeight="1" x14ac:dyDescent="0.3">
      <c r="B12" s="30"/>
      <c r="C12" s="28"/>
      <c r="D12" s="28"/>
      <c r="E12" s="28"/>
      <c r="F12" s="28"/>
      <c r="G12" s="28"/>
      <c r="H12" s="31"/>
      <c r="I12" s="28"/>
      <c r="J12" s="28"/>
      <c r="K12" s="28"/>
      <c r="L12" s="28"/>
      <c r="M12" s="28"/>
      <c r="O12" s="6"/>
      <c r="P12" s="6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6.899999999999999" customHeight="1" x14ac:dyDescent="0.3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9"/>
      <c r="M13" s="28"/>
      <c r="N13" s="5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6.899999999999999" customHeight="1" x14ac:dyDescent="0.3">
      <c r="B14" s="30"/>
      <c r="C14" s="29"/>
      <c r="D14" s="29"/>
      <c r="E14" s="29"/>
      <c r="F14" s="29"/>
      <c r="G14" s="29"/>
      <c r="H14" s="29"/>
      <c r="I14" s="29"/>
      <c r="J14" s="28"/>
      <c r="K14" s="28"/>
      <c r="L14" s="29"/>
      <c r="M14" s="6"/>
      <c r="N14" s="5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6.899999999999999" customHeight="1" x14ac:dyDescent="0.3">
      <c r="B15" s="30"/>
      <c r="C15" s="29"/>
      <c r="D15" s="29"/>
      <c r="E15" s="29"/>
      <c r="F15" s="29"/>
      <c r="G15" s="29"/>
      <c r="H15" s="29"/>
      <c r="I15" s="29"/>
      <c r="J15" s="28"/>
      <c r="K15" s="28"/>
      <c r="L15" s="29"/>
      <c r="M15" s="6"/>
      <c r="N15" s="5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6.899999999999999" customHeight="1" x14ac:dyDescent="0.3">
      <c r="B16" s="30"/>
      <c r="C16" s="29"/>
      <c r="D16" s="29"/>
      <c r="E16" s="29"/>
      <c r="F16" s="29"/>
      <c r="G16" s="29"/>
      <c r="H16" s="29"/>
      <c r="I16" s="29"/>
      <c r="J16" s="28"/>
      <c r="K16" s="28"/>
      <c r="L16" s="29"/>
      <c r="M16" s="6"/>
      <c r="N16" s="5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2:26" ht="16.899999999999999" customHeight="1" x14ac:dyDescent="0.3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O17" s="6"/>
      <c r="P17" s="6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2:26" ht="16.899999999999999" customHeight="1" x14ac:dyDescent="0.3">
      <c r="B18" s="28"/>
      <c r="C18" s="28"/>
      <c r="D18" s="28"/>
      <c r="E18" s="31"/>
      <c r="F18" s="31"/>
      <c r="G18" s="28"/>
      <c r="H18" s="28"/>
      <c r="I18" s="28"/>
      <c r="J18" s="28"/>
      <c r="K18" s="28"/>
      <c r="L18" s="28"/>
      <c r="M18" s="28"/>
      <c r="O18" s="6"/>
      <c r="P18" s="6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2:26" ht="16.899999999999999" customHeight="1" x14ac:dyDescent="0.3">
      <c r="F19" s="7"/>
      <c r="J19" s="9"/>
      <c r="O19" s="6"/>
      <c r="P19" s="6"/>
      <c r="Q19" s="29"/>
      <c r="R19" s="29"/>
      <c r="S19" s="29"/>
      <c r="T19" s="29"/>
      <c r="U19" s="29"/>
      <c r="V19" s="29"/>
      <c r="W19" s="29"/>
      <c r="X19" s="29"/>
      <c r="Y19" s="29"/>
      <c r="Z19" s="29"/>
    </row>
  </sheetData>
  <phoneticPr fontId="13" type="noConversion"/>
  <pageMargins left="0.7" right="0.7" top="0.75" bottom="0.75" header="0.3" footer="0.3"/>
  <pageSetup paperSize="9" orientation="portrait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6:D17"/>
  <sheetViews>
    <sheetView workbookViewId="0">
      <selection activeCell="C24" sqref="C24"/>
    </sheetView>
  </sheetViews>
  <sheetFormatPr defaultColWidth="9" defaultRowHeight="14" x14ac:dyDescent="0.3"/>
  <sheetData>
    <row r="6" spans="4:4" x14ac:dyDescent="0.3">
      <c r="D6" t="s">
        <v>15</v>
      </c>
    </row>
    <row r="7" spans="4:4" x14ac:dyDescent="0.3">
      <c r="D7" t="s">
        <v>16</v>
      </c>
    </row>
    <row r="8" spans="4:4" x14ac:dyDescent="0.3">
      <c r="D8" t="s">
        <v>17</v>
      </c>
    </row>
    <row r="9" spans="4:4" x14ac:dyDescent="0.3">
      <c r="D9" t="s">
        <v>18</v>
      </c>
    </row>
    <row r="10" spans="4:4" x14ac:dyDescent="0.3">
      <c r="D10" t="s">
        <v>19</v>
      </c>
    </row>
    <row r="11" spans="4:4" x14ac:dyDescent="0.3">
      <c r="D11" t="s">
        <v>20</v>
      </c>
    </row>
    <row r="12" spans="4:4" x14ac:dyDescent="0.3">
      <c r="D12" t="s">
        <v>21</v>
      </c>
    </row>
    <row r="13" spans="4:4" x14ac:dyDescent="0.3">
      <c r="D13" t="s">
        <v>22</v>
      </c>
    </row>
    <row r="14" spans="4:4" x14ac:dyDescent="0.3">
      <c r="D14" t="s">
        <v>23</v>
      </c>
    </row>
    <row r="15" spans="4:4" x14ac:dyDescent="0.3">
      <c r="D15" t="s">
        <v>24</v>
      </c>
    </row>
    <row r="16" spans="4:4" x14ac:dyDescent="0.3">
      <c r="D16" t="s">
        <v>25</v>
      </c>
    </row>
    <row r="17" spans="4:4" x14ac:dyDescent="0.3">
      <c r="D17" t="s">
        <v>26</v>
      </c>
    </row>
  </sheetData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7:C16"/>
  <sheetViews>
    <sheetView workbookViewId="0">
      <selection activeCell="C23" sqref="C23"/>
    </sheetView>
  </sheetViews>
  <sheetFormatPr defaultColWidth="9" defaultRowHeight="14" x14ac:dyDescent="0.3"/>
  <sheetData>
    <row r="7" spans="3:3" x14ac:dyDescent="0.3">
      <c r="C7" t="s">
        <v>27</v>
      </c>
    </row>
    <row r="8" spans="3:3" x14ac:dyDescent="0.3">
      <c r="C8" t="s">
        <v>28</v>
      </c>
    </row>
    <row r="9" spans="3:3" x14ac:dyDescent="0.3">
      <c r="C9" t="s">
        <v>29</v>
      </c>
    </row>
    <row r="10" spans="3:3" x14ac:dyDescent="0.3">
      <c r="C10" s="1">
        <v>618</v>
      </c>
    </row>
    <row r="11" spans="3:3" x14ac:dyDescent="0.3">
      <c r="C11" s="1" t="s">
        <v>30</v>
      </c>
    </row>
    <row r="12" spans="3:3" x14ac:dyDescent="0.3">
      <c r="C12" t="s">
        <v>31</v>
      </c>
    </row>
    <row r="13" spans="3:3" x14ac:dyDescent="0.3">
      <c r="C13" t="s">
        <v>32</v>
      </c>
    </row>
    <row r="14" spans="3:3" x14ac:dyDescent="0.3">
      <c r="C14" t="s">
        <v>33</v>
      </c>
    </row>
    <row r="15" spans="3:3" x14ac:dyDescent="0.3">
      <c r="C15" t="s">
        <v>34</v>
      </c>
    </row>
    <row r="16" spans="3:3" x14ac:dyDescent="0.3">
      <c r="C16" t="s">
        <v>35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FONE数据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石杨</dc:creator>
  <cp:lastModifiedBy>焦宇也</cp:lastModifiedBy>
  <cp:lastPrinted>2024-12-27T07:42:00Z</cp:lastPrinted>
  <dcterms:created xsi:type="dcterms:W3CDTF">2022-04-08T08:54:00Z</dcterms:created>
  <dcterms:modified xsi:type="dcterms:W3CDTF">2026-01-22T06:36:36Z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1A84C05D12E242C8AE2C2605D986E8CE_13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